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7235" windowHeight="91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" i="1" l="1"/>
  <c r="K4" i="1"/>
  <c r="J8" i="1"/>
  <c r="H8" i="1"/>
  <c r="J7" i="1"/>
  <c r="J6" i="1"/>
  <c r="J5" i="1"/>
  <c r="J9" i="1"/>
  <c r="J4" i="1"/>
  <c r="I7" i="1"/>
  <c r="I8" i="1"/>
  <c r="I9" i="1"/>
  <c r="I6" i="1"/>
  <c r="I5" i="1"/>
  <c r="I4" i="1"/>
  <c r="E8" i="1" l="1"/>
  <c r="D8" i="1"/>
  <c r="C8" i="1"/>
</calcChain>
</file>

<file path=xl/sharedStrings.xml><?xml version="1.0" encoding="utf-8"?>
<sst xmlns="http://schemas.openxmlformats.org/spreadsheetml/2006/main" count="24" uniqueCount="22">
  <si>
    <t>GAC Filter System</t>
  </si>
  <si>
    <t xml:space="preserve">Start-up Assistance, Mfg Inspection for proper installation and operation and Training on GAC System  </t>
  </si>
  <si>
    <t>Travel Costs, Factory Inspection, and Testing of GAC Filter System</t>
  </si>
  <si>
    <t>Cost of GAC Filter System Modified for Two Identical Tanks piped in Series and/or Parallel ALTERNATE BID ITEM (may replace Bid Item 1 at the discretion of the District)</t>
  </si>
  <si>
    <t>GAC filter Media (as described in EXHIBIT D – TECHNICAL SPECIFICATIONS, 43 42 01) 22300lbs.</t>
  </si>
  <si>
    <t>TOTAL COST (Items 1-4)</t>
  </si>
  <si>
    <t>Westech Engineering</t>
  </si>
  <si>
    <t>PRICING</t>
  </si>
  <si>
    <t>Carbon Activated Corp.</t>
  </si>
  <si>
    <t>DESCTIPTION</t>
  </si>
  <si>
    <t>BID ITEM</t>
  </si>
  <si>
    <t>Calgon Carbon Corp.</t>
  </si>
  <si>
    <t>AqueoUS Vets</t>
  </si>
  <si>
    <t>Included In Item 1</t>
  </si>
  <si>
    <t>no</t>
  </si>
  <si>
    <t>Eligible for SBE/DVBE bid credit (5%)</t>
  </si>
  <si>
    <t>yes</t>
  </si>
  <si>
    <t>$57,513 w/ 5% discount: $54,637.30</t>
  </si>
  <si>
    <t>$4,000 w/5% discount: $3,643.50</t>
  </si>
  <si>
    <t>$1,500 w/5% discount: $1,191.70</t>
  </si>
  <si>
    <t xml:space="preserve">$109,000 w/ 5% discount: $103,796.77 </t>
  </si>
  <si>
    <t>$172,013 w/5% discount: $163,269.27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</si>
</sst>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4" fillId="0" borderId="8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4" fontId="0" fillId="0" borderId="6" xfId="0" applyNumberFormat="1" applyBorder="1" applyAlignment="1">
      <alignment horizontal="center"/>
    </xf>
    <xf numFmtId="164" fontId="0" fillId="0" borderId="6" xfId="0" applyNumberForma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164" fontId="0" fillId="0" borderId="7" xfId="0" applyNumberForma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right" vertical="center"/>
    </xf>
    <xf numFmtId="0" fontId="5" fillId="0" borderId="4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0" fillId="0" borderId="7" xfId="0" applyNumberFormat="1" applyBorder="1" applyAlignment="1">
      <alignment horizontal="center" wrapText="1"/>
    </xf>
    <xf numFmtId="164" fontId="0" fillId="0" borderId="0" xfId="0" applyNumberFormat="1"/>
    <xf numFmtId="164" fontId="1" fillId="0" borderId="6" xfId="0" applyNumberFormat="1" applyFont="1" applyBorder="1" applyAlignment="1">
      <alignment horizontal="center" wrapText="1"/>
    </xf>
    <xf numFmtId="164" fontId="0" fillId="0" borderId="12" xfId="0" applyNumberFormat="1" applyFill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4" zoomScaleNormal="100" workbookViewId="0">
      <selection activeCell="H9" sqref="H9"/>
    </sheetView>
  </sheetViews>
  <sheetFormatPr defaultRowHeight="15" x14ac:dyDescent="0.25"/>
  <cols>
    <col min="2" max="2" width="34.28515625" customWidth="1"/>
    <col min="3" max="3" width="17.42578125" customWidth="1"/>
    <col min="4" max="4" width="16.42578125" customWidth="1"/>
    <col min="5" max="5" width="13.7109375" customWidth="1"/>
    <col min="6" max="6" width="13.28515625" customWidth="1"/>
    <col min="8" max="8" width="11.140625" bestFit="1" customWidth="1"/>
    <col min="9" max="9" width="10.140625" bestFit="1" customWidth="1"/>
    <col min="10" max="11" width="11.140625" bestFit="1" customWidth="1"/>
  </cols>
  <sheetData>
    <row r="1" spans="1:11" ht="18" thickBot="1" x14ac:dyDescent="0.35">
      <c r="C1" s="17" t="s">
        <v>7</v>
      </c>
      <c r="D1" s="18"/>
      <c r="E1" s="18"/>
      <c r="F1" s="19"/>
    </row>
    <row r="2" spans="1:11" ht="35.25" thickTop="1" x14ac:dyDescent="0.25">
      <c r="A2" s="8" t="s">
        <v>10</v>
      </c>
      <c r="B2" s="9" t="s">
        <v>9</v>
      </c>
      <c r="C2" s="10" t="s">
        <v>6</v>
      </c>
      <c r="D2" s="10" t="s">
        <v>8</v>
      </c>
      <c r="E2" s="10" t="s">
        <v>11</v>
      </c>
      <c r="F2" s="10" t="s">
        <v>12</v>
      </c>
    </row>
    <row r="3" spans="1:11" ht="17.25" x14ac:dyDescent="0.25">
      <c r="A3" s="12"/>
      <c r="B3" s="14" t="s">
        <v>15</v>
      </c>
      <c r="C3" s="3" t="s">
        <v>14</v>
      </c>
      <c r="D3" s="3" t="s">
        <v>14</v>
      </c>
      <c r="E3" s="3" t="s">
        <v>14</v>
      </c>
      <c r="F3" s="3" t="s">
        <v>16</v>
      </c>
    </row>
    <row r="4" spans="1:11" ht="45.75" thickBot="1" x14ac:dyDescent="0.3">
      <c r="A4" s="1">
        <v>1</v>
      </c>
      <c r="B4" s="4" t="s">
        <v>0</v>
      </c>
      <c r="C4" s="11">
        <v>128500</v>
      </c>
      <c r="D4" s="11">
        <v>104064.58</v>
      </c>
      <c r="E4" s="11">
        <v>177850</v>
      </c>
      <c r="F4" s="20" t="s">
        <v>20</v>
      </c>
      <c r="H4" s="23">
        <v>109000</v>
      </c>
      <c r="I4" s="21">
        <f>SUM(D4*0.05)</f>
        <v>5203.2290000000003</v>
      </c>
      <c r="J4" s="21">
        <f>SUM(109000-I4)</f>
        <v>103796.77099999999</v>
      </c>
      <c r="K4" s="21">
        <f>SUM(J4:J7)</f>
        <v>163269.2745</v>
      </c>
    </row>
    <row r="5" spans="1:11" ht="45.75" thickBot="1" x14ac:dyDescent="0.3">
      <c r="A5" s="1">
        <v>2</v>
      </c>
      <c r="B5" s="4" t="s">
        <v>4</v>
      </c>
      <c r="C5" s="6">
        <v>75700</v>
      </c>
      <c r="D5" s="6">
        <v>57513.93</v>
      </c>
      <c r="E5" s="7" t="s">
        <v>13</v>
      </c>
      <c r="F5" s="7" t="s">
        <v>17</v>
      </c>
      <c r="H5">
        <v>57513</v>
      </c>
      <c r="I5" s="21">
        <f>SUM(D5*0.05)</f>
        <v>2875.6965</v>
      </c>
      <c r="J5" s="21">
        <f>SUM(57513-I5)</f>
        <v>54637.303500000002</v>
      </c>
      <c r="K5" s="21">
        <f>SUM(I4:I7)</f>
        <v>8743.7255000000005</v>
      </c>
    </row>
    <row r="6" spans="1:11" ht="47.25" customHeight="1" thickBot="1" x14ac:dyDescent="0.3">
      <c r="A6" s="1">
        <v>3</v>
      </c>
      <c r="B6" s="4" t="s">
        <v>1</v>
      </c>
      <c r="C6" s="6">
        <v>7840</v>
      </c>
      <c r="D6" s="6">
        <v>7130</v>
      </c>
      <c r="E6" s="6">
        <v>3750</v>
      </c>
      <c r="F6" s="7" t="s">
        <v>18</v>
      </c>
      <c r="H6" s="23">
        <v>4000</v>
      </c>
      <c r="I6" s="21">
        <f>SUM(D6*0.05)</f>
        <v>356.5</v>
      </c>
      <c r="J6" s="21">
        <f>SUM(4000-I6)</f>
        <v>3643.5</v>
      </c>
    </row>
    <row r="7" spans="1:11" ht="45.75" thickBot="1" x14ac:dyDescent="0.3">
      <c r="A7" s="1">
        <v>4</v>
      </c>
      <c r="B7" s="4" t="s">
        <v>2</v>
      </c>
      <c r="C7" s="6">
        <v>7840</v>
      </c>
      <c r="D7" s="6">
        <v>6166</v>
      </c>
      <c r="E7" s="6">
        <v>2000</v>
      </c>
      <c r="F7" s="7" t="s">
        <v>19</v>
      </c>
      <c r="H7" s="23">
        <v>1500</v>
      </c>
      <c r="I7" s="21">
        <f>SUM(D7*0.05)</f>
        <v>308.3</v>
      </c>
      <c r="J7" s="21">
        <f>SUM(1500-I7)</f>
        <v>1191.7</v>
      </c>
    </row>
    <row r="8" spans="1:11" ht="58.5" customHeight="1" thickBot="1" x14ac:dyDescent="0.3">
      <c r="A8" s="15" t="s">
        <v>5</v>
      </c>
      <c r="B8" s="16"/>
      <c r="C8" s="13">
        <f>SUM(C4:C7)</f>
        <v>219880</v>
      </c>
      <c r="D8" s="13">
        <f>SUM(D4:D7)</f>
        <v>174874.51</v>
      </c>
      <c r="E8" s="13">
        <f>SUM(E4:E7)</f>
        <v>183600</v>
      </c>
      <c r="F8" s="22" t="s">
        <v>21</v>
      </c>
      <c r="H8" s="21">
        <f>SUM(H4:H7)</f>
        <v>172013</v>
      </c>
      <c r="I8" s="21">
        <f>SUM(D8*0.05)</f>
        <v>8743.7255000000005</v>
      </c>
      <c r="J8" s="21">
        <f>SUM(J4:J7)</f>
        <v>163269.2745</v>
      </c>
    </row>
    <row r="9" spans="1:11" ht="97.5" customHeight="1" thickBot="1" x14ac:dyDescent="0.3">
      <c r="A9" s="2">
        <v>5</v>
      </c>
      <c r="B9" s="5" t="s">
        <v>3</v>
      </c>
      <c r="C9" s="24">
        <v>230000</v>
      </c>
      <c r="D9" s="24">
        <v>257817.47</v>
      </c>
      <c r="E9" s="24">
        <v>337700</v>
      </c>
      <c r="F9" s="25">
        <v>234868</v>
      </c>
      <c r="I9" s="21">
        <f>SUM(D9*0.05)</f>
        <v>12890.873500000002</v>
      </c>
      <c r="J9" s="21">
        <f t="shared" ref="J7:J9" si="0">SUM(F9-I9)</f>
        <v>221977.12650000001</v>
      </c>
    </row>
  </sheetData>
  <mergeCells count="2">
    <mergeCell ref="A8:B8"/>
    <mergeCell ref="C1:F1"/>
  </mergeCells>
  <pageMargins left="0.7" right="0.7" top="0.75" bottom="0.75" header="0.3" footer="0.3"/>
  <pageSetup scale="86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2017-08-24T17:24:05Z</dcterms:modified>
</cp:coreProperties>
</file>